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2019-20 Budget" sheetId="1" r:id="rId4"/>
  </sheets>
</workbook>
</file>

<file path=xl/comments1.xml><?xml version="1.0" encoding="utf-8"?>
<comments xmlns="http://schemas.openxmlformats.org/spreadsheetml/2006/main">
  <authors>
    <author>Microsoft Office User</author>
  </authors>
  <commentList>
    <comment ref="C77" authorId="0">
      <text>
        <r>
          <rPr>
            <sz val="11"/>
            <color indexed="8"/>
            <rFont val="Helvetica"/>
          </rPr>
          <t>Microsoft Office User:
includes $1900 for ukuleles</t>
        </r>
      </text>
    </comment>
    <comment ref="C78" authorId="0">
      <text>
        <r>
          <rPr>
            <sz val="11"/>
            <color indexed="8"/>
            <rFont val="Helvetica"/>
          </rPr>
          <t>Microsoft Office User:
bi-annual program</t>
        </r>
      </text>
    </comment>
    <comment ref="C81" authorId="0">
      <text>
        <r>
          <rPr>
            <sz val="11"/>
            <color indexed="8"/>
            <rFont val="Helvetica"/>
          </rPr>
          <t>Microsoft Office User:
BB might request increase depending on direction from District (tbd)</t>
        </r>
      </text>
    </comment>
  </commentList>
</comments>
</file>

<file path=xl/sharedStrings.xml><?xml version="1.0" encoding="utf-8"?>
<sst xmlns="http://schemas.openxmlformats.org/spreadsheetml/2006/main" uniqueCount="96">
  <si>
    <t>Brooksbank PAC</t>
  </si>
  <si>
    <t>Budget for July 1, 2022- June 30, 2023</t>
  </si>
  <si>
    <t>Profit and loss  July2021-March 2022</t>
  </si>
  <si>
    <t>July 2022-June 2023</t>
  </si>
  <si>
    <t>2021-2022</t>
  </si>
  <si>
    <t>2020-2021</t>
  </si>
  <si>
    <t>Year to Date</t>
  </si>
  <si>
    <t>Budget</t>
  </si>
  <si>
    <t>Budget Proposed</t>
  </si>
  <si>
    <t>Revenue</t>
  </si>
  <si>
    <t>Previous Balance in gaming account</t>
  </si>
  <si>
    <t>Gaming Grant Deposit</t>
  </si>
  <si>
    <t>Donations</t>
  </si>
  <si>
    <t>Interest</t>
  </si>
  <si>
    <t>Total</t>
  </si>
  <si>
    <t>Revenue From Fundraising</t>
  </si>
  <si>
    <t>Fun Lunch</t>
  </si>
  <si>
    <t>Fun Lunch Revenue</t>
  </si>
  <si>
    <t>Fun Lunch Expenses</t>
  </si>
  <si>
    <t>Jingle Mingle</t>
  </si>
  <si>
    <t>Jingle Mingle Revenue</t>
  </si>
  <si>
    <t>Jingle Mingle Expenses</t>
  </si>
  <si>
    <t>Parent's Night (bi-annual)</t>
  </si>
  <si>
    <t>Parent's Night Revenue</t>
  </si>
  <si>
    <t>Parent's Night Expenses</t>
  </si>
  <si>
    <t>Pub Night (bi-annual)</t>
  </si>
  <si>
    <t>Pub Night Revenue</t>
  </si>
  <si>
    <t>-</t>
  </si>
  <si>
    <t>Pub Night Expenses</t>
  </si>
  <si>
    <t>Brooksbank Family Dance</t>
  </si>
  <si>
    <t>Family Dance Revenue</t>
  </si>
  <si>
    <t>Family Dance Expenses</t>
  </si>
  <si>
    <t>Outdoor Movie Night</t>
  </si>
  <si>
    <t>Movie Night Revenue</t>
  </si>
  <si>
    <t>Movie Night Expenses</t>
  </si>
  <si>
    <t>Spring Book Sale</t>
  </si>
  <si>
    <t>Book Sale revenue</t>
  </si>
  <si>
    <t>Picnic in the Park</t>
  </si>
  <si>
    <t>Picnic in the park revenue</t>
  </si>
  <si>
    <t>Picnic in the Park Expenses</t>
  </si>
  <si>
    <t>Edu-Pac School Supplies</t>
  </si>
  <si>
    <t>Family of Schools Events</t>
  </si>
  <si>
    <t>Purdy's Chocolates</t>
  </si>
  <si>
    <t>Miscellaneous Fundraisers</t>
  </si>
  <si>
    <t>TOTAL REVENUE</t>
  </si>
  <si>
    <t>Expenses</t>
  </si>
  <si>
    <t>Administration Expenses</t>
  </si>
  <si>
    <t>Bank Fees and Service Charges</t>
  </si>
  <si>
    <t>Bursary</t>
  </si>
  <si>
    <t>Emergency Supplies</t>
  </si>
  <si>
    <t>Meeting Expenses</t>
  </si>
  <si>
    <t>Schoolapalooza</t>
  </si>
  <si>
    <t>Staff Appreciation Lunch</t>
  </si>
  <si>
    <t>Student Directory</t>
  </si>
  <si>
    <t>Thank you's and recognitions</t>
  </si>
  <si>
    <t>Gaming Expenses</t>
  </si>
  <si>
    <t>Cultural Events and Performances</t>
  </si>
  <si>
    <t>Fieldtrip Subsidies for Intermediate</t>
  </si>
  <si>
    <t>Fieldtrip Subsidies for Primary</t>
  </si>
  <si>
    <t>Grade 7 Farewell</t>
  </si>
  <si>
    <t>PE Supplies</t>
  </si>
  <si>
    <t>BIPOC - Students</t>
  </si>
  <si>
    <t>Replace the School Jerseys</t>
  </si>
  <si>
    <t>Student Clubs</t>
  </si>
  <si>
    <t>Total Gaming Expenses</t>
  </si>
  <si>
    <t>School Expense Budgets</t>
  </si>
  <si>
    <t>Area B Choosing Materials ($300)</t>
  </si>
  <si>
    <t>Art Supplies</t>
  </si>
  <si>
    <t>EA's ($50x6)</t>
  </si>
  <si>
    <t>Home Reading</t>
  </si>
  <si>
    <t>Homework Bags</t>
  </si>
  <si>
    <t>Kindergarten Supplies</t>
  </si>
  <si>
    <t>Library</t>
  </si>
  <si>
    <t>Music</t>
  </si>
  <si>
    <t>Saleema Noon ("Body Science")</t>
  </si>
  <si>
    <t>Safeteen</t>
  </si>
  <si>
    <t>Science Supplies</t>
  </si>
  <si>
    <t>Technology</t>
  </si>
  <si>
    <t>Tennis/Gymnastics</t>
  </si>
  <si>
    <t>Intermediate ADST</t>
  </si>
  <si>
    <t>Loose parts</t>
  </si>
  <si>
    <t>IPADS REPLACE</t>
  </si>
  <si>
    <t>BIPOC - Teacher</t>
  </si>
  <si>
    <t>Total School Expense Budgets</t>
  </si>
  <si>
    <t>Teacher's Funds</t>
  </si>
  <si>
    <t>18 Divisions + LAC + ELL (20@$200)</t>
  </si>
  <si>
    <t>Total Teacher's Funds</t>
  </si>
  <si>
    <t>TOTAL EXPENSES</t>
  </si>
  <si>
    <r>
      <rPr>
        <b val="1"/>
        <sz val="8"/>
        <color indexed="8"/>
        <rFont val="Calibri"/>
      </rPr>
      <t xml:space="preserve">OTHER EXPENSES RECONCILLIATION </t>
    </r>
  </si>
  <si>
    <t>REVENUE LESS EXPENSES</t>
  </si>
  <si>
    <t>PREVIOUS YEAR ACCOUNT BALANCE</t>
  </si>
  <si>
    <t>TOTAL IN DAILY ACCOUNT</t>
  </si>
  <si>
    <t>Reduction of Net Assets</t>
  </si>
  <si>
    <t>Playground web</t>
  </si>
  <si>
    <t>Natural Play &amp; Learning Space</t>
  </si>
  <si>
    <t>IPAD UPDATES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</si>
</sst>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;(#,##0)"/>
    <numFmt numFmtId="60" formatCode="0;&quot; &quot;;&quot; &quot;"/>
    <numFmt numFmtId="61" formatCode="#,##0&quot; &quot;;(#,##0);&quot; - &quot;"/>
  </numFmts>
  <fonts count="20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2"/>
      <color indexed="8"/>
      <name val="Calibri"/>
    </font>
    <font>
      <b val="1"/>
      <sz val="11"/>
      <color indexed="8"/>
      <name val="Calibri"/>
    </font>
    <font>
      <sz val="9"/>
      <color indexed="8"/>
      <name val="Calibri"/>
    </font>
    <font>
      <b val="1"/>
      <sz val="10"/>
      <color indexed="8"/>
      <name val="Calibri"/>
    </font>
    <font>
      <b val="1"/>
      <sz val="9"/>
      <color indexed="8"/>
      <name val="Calibri"/>
    </font>
    <font>
      <b val="1"/>
      <sz val="8"/>
      <color indexed="8"/>
      <name val="Calibri"/>
    </font>
    <font>
      <sz val="8"/>
      <color indexed="8"/>
      <name val="Calibri"/>
    </font>
    <font>
      <b val="1"/>
      <sz val="8"/>
      <color indexed="12"/>
      <name val="Calibri"/>
    </font>
    <font>
      <sz val="10"/>
      <color indexed="8"/>
      <name val="Calibri"/>
    </font>
    <font>
      <sz val="11"/>
      <color indexed="8"/>
      <name val="Helvetica"/>
    </font>
    <font>
      <b val="1"/>
      <i val="1"/>
      <u val="single"/>
      <sz val="9"/>
      <color indexed="8"/>
      <name val="Calibri"/>
    </font>
    <font>
      <b val="1"/>
      <i val="1"/>
      <u val="single"/>
      <sz val="10"/>
      <color indexed="8"/>
      <name val="Calibri"/>
    </font>
    <font>
      <b val="1"/>
      <i val="1"/>
      <u val="single"/>
      <sz val="11"/>
      <color indexed="8"/>
      <name val="Calibri"/>
    </font>
    <font>
      <b val="1"/>
      <i val="1"/>
      <u val="single"/>
      <sz val="12"/>
      <color indexed="8"/>
      <name val="Calibri"/>
    </font>
    <font>
      <b val="1"/>
      <sz val="8"/>
      <color indexed="8"/>
      <name val="Arial"/>
    </font>
    <font>
      <sz val="9"/>
      <color indexed="8"/>
      <name val="Arial"/>
    </font>
    <font>
      <sz val="8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horizontal="center" vertical="bottom"/>
    </xf>
    <xf numFmtId="0" fontId="4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5" fillId="2" borderId="1" applyNumberFormat="1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center" vertical="bottom"/>
    </xf>
    <xf numFmtId="0" fontId="3" fillId="2" borderId="2" applyNumberFormat="1" applyFont="1" applyFill="1" applyBorder="1" applyAlignment="1" applyProtection="0">
      <alignment horizontal="center" vertical="bottom"/>
    </xf>
    <xf numFmtId="0" fontId="4" fillId="2" borderId="2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5" fillId="2" borderId="2" applyNumberFormat="1" applyFont="1" applyFill="1" applyBorder="1" applyAlignment="1" applyProtection="0">
      <alignment vertical="bottom"/>
    </xf>
    <xf numFmtId="0" fontId="6" fillId="2" borderId="2" applyNumberFormat="1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vertical="bottom"/>
    </xf>
    <xf numFmtId="0" fontId="7" fillId="3" borderId="4" applyNumberFormat="1" applyFont="1" applyFill="1" applyBorder="1" applyAlignment="1" applyProtection="0">
      <alignment horizontal="center" vertical="bottom" wrapText="1"/>
    </xf>
    <xf numFmtId="49" fontId="7" fillId="2" borderId="4" applyNumberFormat="1" applyFont="1" applyFill="1" applyBorder="1" applyAlignment="1" applyProtection="0">
      <alignment horizontal="center" vertical="bottom" wrapText="1"/>
    </xf>
    <xf numFmtId="59" fontId="7" fillId="3" borderId="4" applyNumberFormat="1" applyFont="1" applyFill="1" applyBorder="1" applyAlignment="1" applyProtection="0">
      <alignment horizontal="center" vertical="bottom" wrapText="1"/>
    </xf>
    <xf numFmtId="49" fontId="4" fillId="2" borderId="5" applyNumberFormat="1" applyFont="1" applyFill="1" applyBorder="1" applyAlignment="1" applyProtection="0">
      <alignment vertical="bottom" wrapText="1"/>
    </xf>
    <xf numFmtId="49" fontId="0" fillId="2" borderId="2" applyNumberFormat="1" applyFont="1" applyFill="1" applyBorder="1" applyAlignment="1" applyProtection="0">
      <alignment vertical="bottom" wrapText="1"/>
    </xf>
    <xf numFmtId="49" fontId="7" fillId="2" borderId="2" applyNumberFormat="1" applyFont="1" applyFill="1" applyBorder="1" applyAlignment="1" applyProtection="0">
      <alignment horizontal="center" vertical="bottom" wrapText="1"/>
    </xf>
    <xf numFmtId="59" fontId="7" fillId="3" borderId="6" applyNumberFormat="1" applyFont="1" applyFill="1" applyBorder="1" applyAlignment="1" applyProtection="0">
      <alignment horizontal="center" vertical="bottom" wrapText="1"/>
    </xf>
    <xf numFmtId="49" fontId="7" fillId="2" borderId="6" applyNumberFormat="1" applyFont="1" applyFill="1" applyBorder="1" applyAlignment="1" applyProtection="0">
      <alignment horizontal="center" vertical="bottom" wrapText="1"/>
    </xf>
    <xf numFmtId="49" fontId="4" fillId="2" borderId="5" applyNumberFormat="1" applyFont="1" applyFill="1" applyBorder="1" applyAlignment="1" applyProtection="0">
      <alignment horizontal="center" vertical="bottom"/>
    </xf>
    <xf numFmtId="49" fontId="0" fillId="2" borderId="2" applyNumberFormat="1" applyFont="1" applyFill="1" applyBorder="1" applyAlignment="1" applyProtection="0">
      <alignment vertical="bottom"/>
    </xf>
    <xf numFmtId="49" fontId="7" fillId="2" borderId="7" applyNumberFormat="1" applyFont="1" applyFill="1" applyBorder="1" applyAlignment="1" applyProtection="0">
      <alignment horizontal="center" vertical="bottom" wrapText="1"/>
    </xf>
    <xf numFmtId="49" fontId="8" fillId="2" borderId="2" applyNumberFormat="1" applyFont="1" applyFill="1" applyBorder="1" applyAlignment="1" applyProtection="0">
      <alignment horizontal="left" vertical="bottom"/>
    </xf>
    <xf numFmtId="60" fontId="8" fillId="2" borderId="2" applyNumberFormat="1" applyFont="1" applyFill="1" applyBorder="1" applyAlignment="1" applyProtection="0">
      <alignment horizontal="left" vertical="bottom"/>
    </xf>
    <xf numFmtId="60" fontId="8" fillId="2" borderId="3" applyNumberFormat="1" applyFont="1" applyFill="1" applyBorder="1" applyAlignment="1" applyProtection="0">
      <alignment horizontal="left" vertical="bottom"/>
    </xf>
    <xf numFmtId="59" fontId="9" fillId="3" borderId="8" applyNumberFormat="1" applyFont="1" applyFill="1" applyBorder="1" applyAlignment="1" applyProtection="0">
      <alignment vertical="bottom" wrapText="1"/>
    </xf>
    <xf numFmtId="61" fontId="9" fillId="2" borderId="8" applyNumberFormat="1" applyFont="1" applyFill="1" applyBorder="1" applyAlignment="1" applyProtection="0">
      <alignment vertical="bottom" wrapText="1"/>
    </xf>
    <xf numFmtId="0" fontId="4" fillId="2" borderId="5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61" fontId="9" fillId="3" borderId="4" applyNumberFormat="1" applyFont="1" applyFill="1" applyBorder="1" applyAlignment="1" applyProtection="0">
      <alignment horizontal="right" vertical="bottom" wrapText="1"/>
    </xf>
    <xf numFmtId="61" fontId="9" fillId="2" borderId="6" applyNumberFormat="1" applyFont="1" applyFill="1" applyBorder="1" applyAlignment="1" applyProtection="0">
      <alignment horizontal="right" vertical="bottom" wrapText="1"/>
    </xf>
    <xf numFmtId="0" fontId="4" fillId="2" borderId="10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5" fillId="2" borderId="7" applyNumberFormat="1" applyFont="1" applyFill="1" applyBorder="1" applyAlignment="1" applyProtection="0">
      <alignment vertical="bottom"/>
    </xf>
    <xf numFmtId="61" fontId="9" fillId="2" borderId="8" applyNumberFormat="1" applyFont="1" applyFill="1" applyBorder="1" applyAlignment="1" applyProtection="0">
      <alignment horizontal="right" vertical="bottom" wrapText="1"/>
    </xf>
    <xf numFmtId="0" fontId="4" fillId="2" borderId="11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0" fontId="5" fillId="2" borderId="9" applyNumberFormat="1" applyFont="1" applyFill="1" applyBorder="1" applyAlignment="1" applyProtection="0">
      <alignment vertical="bottom"/>
    </xf>
    <xf numFmtId="61" fontId="9" fillId="2" borderId="4" applyNumberFormat="1" applyFont="1" applyFill="1" applyBorder="1" applyAlignment="1" applyProtection="0">
      <alignment horizontal="right" vertical="bottom" wrapText="1"/>
    </xf>
    <xf numFmtId="61" fontId="9" fillId="3" borderId="6" applyNumberFormat="1" applyFont="1" applyFill="1" applyBorder="1" applyAlignment="1" applyProtection="0">
      <alignment horizontal="right" vertical="bottom" wrapText="1"/>
    </xf>
    <xf numFmtId="49" fontId="8" fillId="2" borderId="3" applyNumberFormat="1" applyFont="1" applyFill="1" applyBorder="1" applyAlignment="1" applyProtection="0">
      <alignment horizontal="left" vertical="bottom"/>
    </xf>
    <xf numFmtId="61" fontId="9" fillId="3" borderId="12" applyNumberFormat="1" applyFont="1" applyFill="1" applyBorder="1" applyAlignment="1" applyProtection="0">
      <alignment horizontal="right" vertical="bottom" wrapText="1"/>
    </xf>
    <xf numFmtId="61" fontId="9" fillId="2" borderId="12" applyNumberFormat="1" applyFont="1" applyFill="1" applyBorder="1" applyAlignment="1" applyProtection="0">
      <alignment horizontal="right" vertical="bottom" wrapText="1"/>
    </xf>
    <xf numFmtId="0" fontId="8" fillId="2" borderId="13" applyNumberFormat="1" applyFont="1" applyFill="1" applyBorder="1" applyAlignment="1" applyProtection="0">
      <alignment vertical="bottom"/>
    </xf>
    <xf numFmtId="0" fontId="9" fillId="2" borderId="14" applyNumberFormat="1" applyFont="1" applyFill="1" applyBorder="1" applyAlignment="1" applyProtection="0">
      <alignment vertical="bottom"/>
    </xf>
    <xf numFmtId="61" fontId="9" fillId="3" borderId="8" applyNumberFormat="1" applyFont="1" applyFill="1" applyBorder="1" applyAlignment="1" applyProtection="0">
      <alignment horizontal="right" vertical="bottom" wrapText="1"/>
    </xf>
    <xf numFmtId="0" fontId="9" fillId="2" borderId="9" applyNumberFormat="1" applyFont="1" applyFill="1" applyBorder="1" applyAlignment="1" applyProtection="0">
      <alignment vertical="bottom"/>
    </xf>
    <xf numFmtId="0" fontId="9" fillId="2" borderId="2" applyNumberFormat="1" applyFont="1" applyFill="1" applyBorder="1" applyAlignment="1" applyProtection="0">
      <alignment vertical="bottom"/>
    </xf>
    <xf numFmtId="3" fontId="9" fillId="2" borderId="2" applyNumberFormat="1" applyFont="1" applyFill="1" applyBorder="1" applyAlignment="1" applyProtection="0">
      <alignment vertical="bottom"/>
    </xf>
    <xf numFmtId="61" fontId="9" fillId="2" borderId="2" applyNumberFormat="1" applyFont="1" applyFill="1" applyBorder="1" applyAlignment="1" applyProtection="0">
      <alignment horizontal="right" vertical="bottom" wrapText="1"/>
    </xf>
    <xf numFmtId="0" fontId="4" fillId="2" borderId="5" applyNumberFormat="0" applyFont="1" applyFill="1" applyBorder="1" applyAlignment="1" applyProtection="0">
      <alignment vertical="bottom"/>
    </xf>
    <xf numFmtId="49" fontId="9" fillId="2" borderId="2" applyNumberFormat="1" applyFont="1" applyFill="1" applyBorder="1" applyAlignment="1" applyProtection="0">
      <alignment horizontal="right" vertical="bottom"/>
    </xf>
    <xf numFmtId="0" fontId="9" fillId="2" borderId="2" applyNumberFormat="1" applyFont="1" applyFill="1" applyBorder="1" applyAlignment="1" applyProtection="0">
      <alignment horizontal="right" vertical="bottom"/>
    </xf>
    <xf numFmtId="3" fontId="4" fillId="2" borderId="10" applyNumberFormat="1" applyFont="1" applyFill="1" applyBorder="1" applyAlignment="1" applyProtection="0">
      <alignment vertical="bottom"/>
    </xf>
    <xf numFmtId="3" fontId="0" fillId="2" borderId="7" applyNumberFormat="1" applyFont="1" applyFill="1" applyBorder="1" applyAlignment="1" applyProtection="0">
      <alignment vertical="bottom"/>
    </xf>
    <xf numFmtId="0" fontId="9" fillId="2" borderId="7" applyNumberFormat="1" applyFont="1" applyFill="1" applyBorder="1" applyAlignment="1" applyProtection="0">
      <alignment horizontal="right" vertical="bottom"/>
    </xf>
    <xf numFmtId="61" fontId="8" fillId="2" borderId="11" applyNumberFormat="1" applyFont="1" applyFill="1" applyBorder="1" applyAlignment="1" applyProtection="0">
      <alignment horizontal="right" vertical="bottom" wrapText="1"/>
    </xf>
    <xf numFmtId="61" fontId="9" fillId="2" borderId="9" applyNumberFormat="1" applyFont="1" applyFill="1" applyBorder="1" applyAlignment="1" applyProtection="0">
      <alignment horizontal="right" vertical="bottom" wrapText="1"/>
    </xf>
    <xf numFmtId="61" fontId="8" fillId="3" borderId="12" applyNumberFormat="1" applyFont="1" applyFill="1" applyBorder="1" applyAlignment="1" applyProtection="0">
      <alignment horizontal="right" vertical="bottom" wrapText="1"/>
    </xf>
    <xf numFmtId="61" fontId="8" fillId="2" borderId="12" applyNumberFormat="1" applyFont="1" applyFill="1" applyBorder="1" applyAlignment="1" applyProtection="0">
      <alignment horizontal="right" vertical="bottom" wrapText="1"/>
    </xf>
    <xf numFmtId="0" fontId="0" fillId="2" borderId="7" applyNumberFormat="0" applyFont="1" applyFill="1" applyBorder="1" applyAlignment="1" applyProtection="0">
      <alignment vertical="bottom"/>
    </xf>
    <xf numFmtId="0" fontId="9" fillId="2" borderId="7" applyNumberFormat="1" applyFont="1" applyFill="1" applyBorder="1" applyAlignment="1" applyProtection="0">
      <alignment vertical="bottom"/>
    </xf>
    <xf numFmtId="61" fontId="8" fillId="2" borderId="13" applyNumberFormat="1" applyFont="1" applyFill="1" applyBorder="1" applyAlignment="1" applyProtection="0">
      <alignment horizontal="right" vertical="bottom" wrapText="1"/>
    </xf>
    <xf numFmtId="61" fontId="8" fillId="2" borderId="14" applyNumberFormat="1" applyFont="1" applyFill="1" applyBorder="1" applyAlignment="1" applyProtection="0">
      <alignment horizontal="right" vertical="bottom" wrapText="1"/>
    </xf>
    <xf numFmtId="0" fontId="10" fillId="2" borderId="3" applyNumberFormat="0" applyFont="1" applyFill="1" applyBorder="1" applyAlignment="1" applyProtection="0">
      <alignment horizontal="right" vertical="bottom"/>
    </xf>
    <xf numFmtId="61" fontId="8" fillId="3" borderId="8" applyNumberFormat="1" applyFont="1" applyFill="1" applyBorder="1" applyAlignment="1" applyProtection="0">
      <alignment horizontal="right" vertical="bottom" wrapText="1"/>
    </xf>
    <xf numFmtId="61" fontId="10" fillId="2" borderId="8" applyNumberFormat="1" applyFont="1" applyFill="1" applyBorder="1" applyAlignment="1" applyProtection="0">
      <alignment horizontal="right" vertical="bottom" wrapText="1"/>
    </xf>
    <xf numFmtId="61" fontId="9" fillId="3" borderId="4" applyNumberFormat="1" applyFont="1" applyFill="1" applyBorder="1" applyAlignment="1" applyProtection="0">
      <alignment vertical="bottom" wrapText="1"/>
    </xf>
    <xf numFmtId="61" fontId="9" fillId="2" borderId="4" applyNumberFormat="1" applyFont="1" applyFill="1" applyBorder="1" applyAlignment="1" applyProtection="0">
      <alignment vertical="bottom" wrapText="1"/>
    </xf>
    <xf numFmtId="0" fontId="6" fillId="2" borderId="5" applyNumberFormat="1" applyFont="1" applyFill="1" applyBorder="1" applyAlignment="1" applyProtection="0">
      <alignment vertical="bottom"/>
    </xf>
    <xf numFmtId="0" fontId="11" fillId="2" borderId="2" applyNumberFormat="1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vertical="bottom"/>
    </xf>
    <xf numFmtId="49" fontId="6" fillId="2" borderId="5" applyNumberFormat="1" applyFont="1" applyFill="1" applyBorder="1" applyAlignment="1" applyProtection="0">
      <alignment horizontal="right" vertical="bottom"/>
    </xf>
    <xf numFmtId="49" fontId="11" fillId="2" borderId="2" applyNumberFormat="1" applyFont="1" applyFill="1" applyBorder="1" applyAlignment="1" applyProtection="0">
      <alignment horizontal="right" vertical="bottom"/>
    </xf>
    <xf numFmtId="0" fontId="6" fillId="2" borderId="10" applyNumberFormat="1" applyFont="1" applyFill="1" applyBorder="1" applyAlignment="1" applyProtection="0">
      <alignment vertical="bottom"/>
    </xf>
    <xf numFmtId="0" fontId="11" fillId="2" borderId="7" applyNumberFormat="1" applyFont="1" applyFill="1" applyBorder="1" applyAlignment="1" applyProtection="0">
      <alignment vertical="bottom"/>
    </xf>
    <xf numFmtId="61" fontId="6" fillId="2" borderId="13" applyNumberFormat="1" applyFont="1" applyFill="1" applyBorder="1" applyAlignment="1" applyProtection="0">
      <alignment horizontal="right" vertical="bottom" wrapText="1"/>
    </xf>
    <xf numFmtId="61" fontId="11" fillId="2" borderId="14" applyNumberFormat="1" applyFont="1" applyFill="1" applyBorder="1" applyAlignment="1" applyProtection="0">
      <alignment horizontal="right" vertical="bottom" wrapText="1"/>
    </xf>
    <xf numFmtId="61" fontId="9" fillId="2" borderId="14" applyNumberFormat="1" applyFont="1" applyFill="1" applyBorder="1" applyAlignment="1" applyProtection="0">
      <alignment horizontal="right" vertical="bottom" wrapText="1"/>
    </xf>
    <xf numFmtId="0" fontId="6" fillId="2" borderId="11" applyNumberFormat="1" applyFont="1" applyFill="1" applyBorder="1" applyAlignment="1" applyProtection="0">
      <alignment vertical="bottom"/>
    </xf>
    <xf numFmtId="0" fontId="11" fillId="2" borderId="9" applyNumberFormat="1" applyFont="1" applyFill="1" applyBorder="1" applyAlignment="1" applyProtection="0">
      <alignment vertical="bottom"/>
    </xf>
    <xf numFmtId="0" fontId="8" fillId="2" borderId="9" applyNumberFormat="1" applyFont="1" applyFill="1" applyBorder="1" applyAlignment="1" applyProtection="0">
      <alignment vertical="bottom"/>
    </xf>
    <xf numFmtId="0" fontId="8" fillId="2" borderId="2" applyNumberFormat="1" applyFont="1" applyFill="1" applyBorder="1" applyAlignment="1" applyProtection="0">
      <alignment vertical="bottom"/>
    </xf>
    <xf numFmtId="49" fontId="8" fillId="4" borderId="4" applyNumberFormat="1" applyFont="1" applyFill="1" applyBorder="1" applyAlignment="1" applyProtection="0">
      <alignment horizontal="left" vertical="bottom"/>
    </xf>
    <xf numFmtId="0" fontId="6" fillId="2" borderId="13" applyNumberFormat="1" applyFont="1" applyFill="1" applyBorder="1" applyAlignment="1" applyProtection="0">
      <alignment vertical="bottom"/>
    </xf>
    <xf numFmtId="0" fontId="11" fillId="2" borderId="14" applyNumberFormat="1" applyFont="1" applyFill="1" applyBorder="1" applyAlignment="1" applyProtection="0">
      <alignment vertical="bottom"/>
    </xf>
    <xf numFmtId="61" fontId="8" fillId="2" borderId="8" applyNumberFormat="1" applyFont="1" applyFill="1" applyBorder="1" applyAlignment="1" applyProtection="0">
      <alignment horizontal="right" vertical="bottom" wrapText="1"/>
    </xf>
    <xf numFmtId="0" fontId="6" fillId="2" borderId="5" applyNumberFormat="1" applyFont="1" applyFill="1" applyBorder="1" applyAlignment="1" applyProtection="0">
      <alignment horizontal="right" vertical="bottom"/>
    </xf>
    <xf numFmtId="0" fontId="11" fillId="2" borderId="2" applyNumberFormat="1" applyFont="1" applyFill="1" applyBorder="1" applyAlignment="1" applyProtection="0">
      <alignment horizontal="right" vertical="bottom"/>
    </xf>
    <xf numFmtId="49" fontId="7" fillId="2" borderId="2" applyNumberFormat="1" applyFont="1" applyFill="1" applyBorder="1" applyAlignment="1" applyProtection="0">
      <alignment horizontal="left" vertical="bottom"/>
    </xf>
    <xf numFmtId="60" fontId="7" fillId="2" borderId="2" applyNumberFormat="1" applyFont="1" applyFill="1" applyBorder="1" applyAlignment="1" applyProtection="0">
      <alignment horizontal="left" vertical="bottom"/>
    </xf>
    <xf numFmtId="60" fontId="7" fillId="2" borderId="3" applyNumberFormat="1" applyFont="1" applyFill="1" applyBorder="1" applyAlignment="1" applyProtection="0">
      <alignment horizontal="left" vertical="bottom"/>
    </xf>
    <xf numFmtId="61" fontId="7" fillId="3" borderId="4" applyNumberFormat="1" applyFont="1" applyFill="1" applyBorder="1" applyAlignment="1" applyProtection="0">
      <alignment horizontal="right" vertical="bottom" wrapText="1"/>
    </xf>
    <xf numFmtId="61" fontId="6" fillId="2" borderId="4" applyNumberFormat="1" applyFont="1" applyFill="1" applyBorder="1" applyAlignment="1" applyProtection="0">
      <alignment horizontal="right" vertical="bottom" wrapText="1"/>
    </xf>
    <xf numFmtId="61" fontId="4" fillId="2" borderId="5" applyNumberFormat="1" applyFont="1" applyFill="1" applyBorder="1" applyAlignment="1" applyProtection="0">
      <alignment vertical="bottom"/>
    </xf>
    <xf numFmtId="61" fontId="4" fillId="2" borderId="2" applyNumberFormat="1" applyFont="1" applyFill="1" applyBorder="1" applyAlignment="1" applyProtection="0">
      <alignment vertical="bottom"/>
    </xf>
    <xf numFmtId="61" fontId="6" fillId="2" borderId="2" applyNumberFormat="1" applyFont="1" applyFill="1" applyBorder="1" applyAlignment="1" applyProtection="0">
      <alignment horizontal="right" vertical="bottom" wrapText="1"/>
    </xf>
    <xf numFmtId="61" fontId="8" fillId="3" borderId="4" applyNumberFormat="1" applyFont="1" applyFill="1" applyBorder="1" applyAlignment="1" applyProtection="0">
      <alignment horizontal="right" vertical="bottom" wrapText="1"/>
    </xf>
    <xf numFmtId="61" fontId="8" fillId="2" borderId="6" applyNumberFormat="1" applyFont="1" applyFill="1" applyBorder="1" applyAlignment="1" applyProtection="0">
      <alignment horizontal="right" vertical="bottom" wrapText="1"/>
    </xf>
    <xf numFmtId="49" fontId="13" fillId="2" borderId="2" applyNumberFormat="1" applyFont="1" applyFill="1" applyBorder="1" applyAlignment="1" applyProtection="0">
      <alignment horizontal="left" vertical="bottom"/>
    </xf>
    <xf numFmtId="60" fontId="13" fillId="2" borderId="2" applyNumberFormat="1" applyFont="1" applyFill="1" applyBorder="1" applyAlignment="1" applyProtection="0">
      <alignment horizontal="left" vertical="bottom"/>
    </xf>
    <xf numFmtId="60" fontId="13" fillId="2" borderId="3" applyNumberFormat="1" applyFont="1" applyFill="1" applyBorder="1" applyAlignment="1" applyProtection="0">
      <alignment horizontal="left" vertical="bottom"/>
    </xf>
    <xf numFmtId="61" fontId="13" fillId="3" borderId="4" applyNumberFormat="1" applyFont="1" applyFill="1" applyBorder="1" applyAlignment="1" applyProtection="0">
      <alignment horizontal="right" vertical="bottom" wrapText="1"/>
    </xf>
    <xf numFmtId="61" fontId="14" fillId="2" borderId="12" applyNumberFormat="1" applyFont="1" applyFill="1" applyBorder="1" applyAlignment="1" applyProtection="0">
      <alignment horizontal="right" vertical="bottom" wrapText="1"/>
    </xf>
    <xf numFmtId="61" fontId="13" fillId="2" borderId="10" applyNumberFormat="1" applyFont="1" applyFill="1" applyBorder="1" applyAlignment="1" applyProtection="0">
      <alignment horizontal="right" vertical="bottom" wrapText="1"/>
    </xf>
    <xf numFmtId="61" fontId="13" fillId="2" borderId="7" applyNumberFormat="1" applyFont="1" applyFill="1" applyBorder="1" applyAlignment="1" applyProtection="0">
      <alignment horizontal="right" vertical="bottom" wrapText="1"/>
    </xf>
    <xf numFmtId="61" fontId="13" fillId="2" borderId="14" applyNumberFormat="1" applyFont="1" applyFill="1" applyBorder="1" applyAlignment="1" applyProtection="0">
      <alignment horizontal="right" vertical="bottom" wrapText="1"/>
    </xf>
    <xf numFmtId="61" fontId="15" fillId="2" borderId="12" applyNumberFormat="1" applyFont="1" applyFill="1" applyBorder="1" applyAlignment="1" applyProtection="0">
      <alignment horizontal="right" vertical="bottom" wrapText="1"/>
    </xf>
    <xf numFmtId="61" fontId="16" fillId="2" borderId="11" applyNumberFormat="1" applyFont="1" applyFill="1" applyBorder="1" applyAlignment="1" applyProtection="0">
      <alignment vertical="bottom"/>
    </xf>
    <xf numFmtId="0" fontId="16" fillId="2" borderId="9" applyNumberFormat="1" applyFont="1" applyFill="1" applyBorder="1" applyAlignment="1" applyProtection="0">
      <alignment vertical="bottom"/>
    </xf>
    <xf numFmtId="0" fontId="13" fillId="2" borderId="14" applyNumberFormat="1" applyFont="1" applyFill="1" applyBorder="1" applyAlignment="1" applyProtection="0">
      <alignment vertical="bottom"/>
    </xf>
    <xf numFmtId="61" fontId="15" fillId="2" borderId="8" applyNumberFormat="1" applyFont="1" applyFill="1" applyBorder="1" applyAlignment="1" applyProtection="0">
      <alignment horizontal="right" vertical="bottom" wrapText="1"/>
    </xf>
    <xf numFmtId="61" fontId="16" fillId="2" borderId="5" applyNumberFormat="1" applyFont="1" applyFill="1" applyBorder="1" applyAlignment="1" applyProtection="0">
      <alignment vertical="bottom"/>
    </xf>
    <xf numFmtId="0" fontId="16" fillId="2" borderId="2" applyNumberFormat="1" applyFont="1" applyFill="1" applyBorder="1" applyAlignment="1" applyProtection="0">
      <alignment vertical="bottom"/>
    </xf>
    <xf numFmtId="0" fontId="13" fillId="2" borderId="9" applyNumberFormat="1" applyFont="1" applyFill="1" applyBorder="1" applyAlignment="1" applyProtection="0">
      <alignment vertical="bottom"/>
    </xf>
    <xf numFmtId="61" fontId="8" fillId="2" borderId="4" applyNumberFormat="1" applyFont="1" applyFill="1" applyBorder="1" applyAlignment="1" applyProtection="0">
      <alignment horizontal="right" vertical="bottom" wrapText="1"/>
    </xf>
    <xf numFmtId="60" fontId="9" fillId="2" borderId="2" applyNumberFormat="1" applyFont="1" applyFill="1" applyBorder="1" applyAlignment="1" applyProtection="0">
      <alignment horizontal="left" vertical="bottom"/>
    </xf>
    <xf numFmtId="60" fontId="17" fillId="2" borderId="2" applyNumberFormat="1" applyFont="1" applyFill="1" applyBorder="1" applyAlignment="1" applyProtection="0">
      <alignment horizontal="left" vertical="bottom"/>
    </xf>
    <xf numFmtId="49" fontId="17" fillId="2" borderId="2" applyNumberFormat="1" applyFont="1" applyFill="1" applyBorder="1" applyAlignment="1" applyProtection="0">
      <alignment horizontal="left" vertical="bottom"/>
    </xf>
    <xf numFmtId="60" fontId="17" fillId="2" borderId="3" applyNumberFormat="1" applyFont="1" applyFill="1" applyBorder="1" applyAlignment="1" applyProtection="0">
      <alignment horizontal="left" vertical="bottom"/>
    </xf>
    <xf numFmtId="61" fontId="17" fillId="3" borderId="4" applyNumberFormat="1" applyFont="1" applyFill="1" applyBorder="1" applyAlignment="1" applyProtection="0">
      <alignment horizontal="right" vertical="bottom" wrapText="1"/>
    </xf>
    <xf numFmtId="61" fontId="17" fillId="2" borderId="4" applyNumberFormat="1" applyFont="1" applyFill="1" applyBorder="1" applyAlignment="1" applyProtection="0">
      <alignment horizontal="right" vertical="bottom" wrapText="1"/>
    </xf>
    <xf numFmtId="61" fontId="18" fillId="2" borderId="2" applyNumberFormat="1" applyFont="1" applyFill="1" applyBorder="1" applyAlignment="1" applyProtection="0">
      <alignment horizontal="right" vertical="bottom" wrapText="1"/>
    </xf>
    <xf numFmtId="60" fontId="17" fillId="2" borderId="15" applyNumberFormat="1" applyFont="1" applyFill="1" applyBorder="1" applyAlignment="1" applyProtection="0">
      <alignment horizontal="left" vertical="bottom"/>
    </xf>
    <xf numFmtId="59" fontId="19" fillId="2" borderId="15" applyNumberFormat="1" applyFont="1" applyFill="1" applyBorder="1" applyAlignment="1" applyProtection="0">
      <alignment vertical="bottom" wrapText="1"/>
    </xf>
    <xf numFmtId="61" fontId="19" fillId="2" borderId="15" applyNumberFormat="1" applyFont="1" applyFill="1" applyBorder="1" applyAlignment="1" applyProtection="0">
      <alignment vertical="bottom" wrapText="1"/>
    </xf>
    <xf numFmtId="0" fontId="4" fillId="2" borderId="15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2f2f2"/>
      <rgbColor rgb="ffff0000"/>
      <rgbColor rgb="ffffff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103"/>
  <sheetViews>
    <sheetView workbookViewId="0" showGridLines="0" defaultGridColor="1"/>
  </sheetViews>
  <sheetFormatPr defaultColWidth="8.66667" defaultRowHeight="15" customHeight="1" outlineLevelRow="0" outlineLevelCol="0"/>
  <cols>
    <col min="1" max="1" width="13.6719" style="1" customWidth="1"/>
    <col min="2" max="2" width="4.67188" style="1" customWidth="1"/>
    <col min="3" max="3" width="41.5" style="1" customWidth="1"/>
    <col min="4" max="4" width="1.67188" style="1" customWidth="1"/>
    <col min="5" max="5" width="19.9766" style="1" customWidth="1"/>
    <col min="6" max="6" width="9.92188" style="1" customWidth="1"/>
    <col min="7" max="7" width="18.2109" style="1" customWidth="1"/>
    <col min="8" max="8" width="14.3516" style="1" customWidth="1"/>
    <col min="9" max="9" width="14.6719" style="1" customWidth="1"/>
    <col min="10" max="256" width="8.67188" style="1" customWidth="1"/>
  </cols>
  <sheetData>
    <row r="1" ht="15.75" customHeight="1">
      <c r="A1" t="s" s="2">
        <v>0</v>
      </c>
      <c r="B1" s="3"/>
      <c r="C1" s="3"/>
      <c r="D1" s="3"/>
      <c r="E1" s="3"/>
      <c r="F1" s="3"/>
      <c r="G1" s="4"/>
      <c r="H1" s="5"/>
      <c r="I1" s="6"/>
    </row>
    <row r="2" ht="15.75" customHeight="1">
      <c r="A2" t="s" s="7">
        <v>1</v>
      </c>
      <c r="B2" s="8"/>
      <c r="C2" s="8"/>
      <c r="D2" s="8"/>
      <c r="E2" s="8"/>
      <c r="F2" s="8"/>
      <c r="G2" s="9"/>
      <c r="H2" s="10"/>
      <c r="I2" s="11"/>
    </row>
    <row r="3" ht="14" customHeight="1">
      <c r="A3" s="12"/>
      <c r="B3" s="12"/>
      <c r="C3" s="12"/>
      <c r="D3" s="12"/>
      <c r="E3" s="12"/>
      <c r="F3" s="12"/>
      <c r="G3" s="9"/>
      <c r="H3" s="10"/>
      <c r="I3" s="10"/>
    </row>
    <row r="4" ht="8" customHeight="1">
      <c r="A4" s="12"/>
      <c r="B4" s="12"/>
      <c r="C4" s="12"/>
      <c r="D4" s="12"/>
      <c r="E4" s="12"/>
      <c r="F4" s="12"/>
      <c r="G4" s="9"/>
      <c r="H4" s="10"/>
      <c r="I4" s="10"/>
    </row>
    <row r="5" ht="30.65" customHeight="1">
      <c r="A5" s="10"/>
      <c r="B5" s="10"/>
      <c r="C5" s="13"/>
      <c r="D5" s="14"/>
      <c r="E5" t="s" s="15">
        <v>2</v>
      </c>
      <c r="F5" s="16"/>
      <c r="G5" t="s" s="17">
        <v>3</v>
      </c>
      <c r="H5" t="s" s="18">
        <v>4</v>
      </c>
      <c r="I5" t="s" s="19">
        <v>5</v>
      </c>
    </row>
    <row r="6" ht="15" customHeight="1">
      <c r="A6" s="10"/>
      <c r="B6" s="10"/>
      <c r="C6" s="13"/>
      <c r="D6" s="20"/>
      <c r="E6" t="s" s="21">
        <v>6</v>
      </c>
      <c r="F6" s="20"/>
      <c r="G6" t="s" s="22">
        <v>7</v>
      </c>
      <c r="H6" t="s" s="23">
        <v>8</v>
      </c>
      <c r="I6" t="s" s="24">
        <v>7</v>
      </c>
    </row>
    <row r="7" ht="15" customHeight="1">
      <c r="A7" t="s" s="25">
        <v>9</v>
      </c>
      <c r="B7" s="26"/>
      <c r="C7" s="27"/>
      <c r="D7" s="28"/>
      <c r="E7" s="29"/>
      <c r="F7" s="28"/>
      <c r="G7" s="30"/>
      <c r="H7" s="10"/>
      <c r="I7" s="31"/>
    </row>
    <row r="8" ht="15" customHeight="1">
      <c r="A8" s="26"/>
      <c r="B8" t="s" s="25">
        <v>10</v>
      </c>
      <c r="C8" s="13"/>
      <c r="D8" s="32"/>
      <c r="E8" s="33">
        <f>SUM(14454.07-E9-E10-E11)</f>
        <v>5404.049999999999</v>
      </c>
      <c r="F8" s="32"/>
      <c r="G8" s="34"/>
      <c r="H8" s="35"/>
      <c r="I8" s="36"/>
    </row>
    <row r="9" ht="15" customHeight="1">
      <c r="A9" s="26"/>
      <c r="B9" t="s" s="25">
        <v>11</v>
      </c>
      <c r="C9" s="27"/>
      <c r="D9" s="32"/>
      <c r="E9" s="37">
        <v>7660</v>
      </c>
      <c r="F9" s="32"/>
      <c r="G9" s="38">
        <v>7660</v>
      </c>
      <c r="H9" s="39">
        <v>8120</v>
      </c>
      <c r="I9" s="40">
        <v>8120</v>
      </c>
    </row>
    <row r="10" ht="15" customHeight="1">
      <c r="A10" s="26"/>
      <c r="B10" t="s" s="25">
        <v>12</v>
      </c>
      <c r="C10" s="27"/>
      <c r="D10" s="32"/>
      <c r="E10" s="41">
        <v>1024.25</v>
      </c>
      <c r="F10" s="32"/>
      <c r="G10" s="30"/>
      <c r="H10" s="10"/>
      <c r="I10" s="10"/>
    </row>
    <row r="11" ht="15" customHeight="1">
      <c r="A11" s="26"/>
      <c r="B11" t="s" s="25">
        <v>13</v>
      </c>
      <c r="C11" s="27"/>
      <c r="D11" s="42"/>
      <c r="E11" s="33">
        <v>365.77</v>
      </c>
      <c r="F11" s="42"/>
      <c r="G11" s="34"/>
      <c r="H11" s="35">
        <v>200</v>
      </c>
      <c r="I11" s="36">
        <v>200</v>
      </c>
    </row>
    <row r="12" ht="13" customHeight="1">
      <c r="A12" s="26"/>
      <c r="B12" s="26"/>
      <c r="C12" t="s" s="43">
        <v>14</v>
      </c>
      <c r="D12" s="44"/>
      <c r="E12" s="45">
        <f>SUM(E8:E11)</f>
        <v>14454.07</v>
      </c>
      <c r="F12" s="44"/>
      <c r="G12" s="46">
        <f>SUM(G8:G11)</f>
        <v>7660</v>
      </c>
      <c r="H12" s="47">
        <f>SUM(H8:H11)</f>
        <v>8320</v>
      </c>
      <c r="I12" s="47">
        <f>SUM(I8:I11)</f>
        <v>8320</v>
      </c>
    </row>
    <row r="13" ht="15" customHeight="1">
      <c r="A13" s="26"/>
      <c r="B13" s="26"/>
      <c r="C13" s="27"/>
      <c r="D13" s="48"/>
      <c r="E13" s="37"/>
      <c r="F13" s="48"/>
      <c r="G13" s="38"/>
      <c r="H13" s="31"/>
      <c r="I13" s="49"/>
    </row>
    <row r="14" ht="15" customHeight="1">
      <c r="A14" t="s" s="25">
        <v>15</v>
      </c>
      <c r="B14" s="26"/>
      <c r="C14" s="27"/>
      <c r="D14" s="32"/>
      <c r="E14" s="41"/>
      <c r="F14" s="32"/>
      <c r="G14" s="30"/>
      <c r="H14" s="10"/>
      <c r="I14" s="50"/>
    </row>
    <row r="15" ht="15" customHeight="1">
      <c r="A15" s="26"/>
      <c r="B15" t="s" s="25">
        <v>16</v>
      </c>
      <c r="C15" s="27"/>
      <c r="D15" s="32"/>
      <c r="E15" s="41"/>
      <c r="F15" s="32"/>
      <c r="G15" s="30"/>
      <c r="H15" s="10"/>
      <c r="I15" s="50"/>
    </row>
    <row r="16" ht="15" customHeight="1">
      <c r="A16" s="26"/>
      <c r="B16" s="26"/>
      <c r="C16" t="s" s="43">
        <v>17</v>
      </c>
      <c r="D16" s="32"/>
      <c r="E16" s="41">
        <f>70722+195.85</f>
        <v>70917.850000000006</v>
      </c>
      <c r="F16" s="32"/>
      <c r="G16" s="30">
        <v>65000</v>
      </c>
      <c r="H16" s="10"/>
      <c r="I16" s="51">
        <v>65000</v>
      </c>
    </row>
    <row r="17" ht="15" customHeight="1">
      <c r="A17" s="26"/>
      <c r="B17" s="26"/>
      <c r="C17" t="s" s="43">
        <v>18</v>
      </c>
      <c r="D17" s="32"/>
      <c r="E17" s="41">
        <f>-36979.07-3423.02</f>
        <v>-40402.09</v>
      </c>
      <c r="F17" s="32"/>
      <c r="G17" s="30">
        <v>-45000</v>
      </c>
      <c r="H17" s="10"/>
      <c r="I17" s="52">
        <v>-45000</v>
      </c>
    </row>
    <row r="18" ht="15" customHeight="1">
      <c r="A18" s="26"/>
      <c r="B18" t="s" s="25">
        <v>19</v>
      </c>
      <c r="C18" s="27"/>
      <c r="D18" s="32"/>
      <c r="E18" s="41"/>
      <c r="F18" s="32"/>
      <c r="G18" s="30"/>
      <c r="H18" s="10"/>
      <c r="I18" s="50"/>
    </row>
    <row r="19" ht="15" customHeight="1">
      <c r="A19" s="26"/>
      <c r="B19" s="26"/>
      <c r="C19" t="s" s="43">
        <v>20</v>
      </c>
      <c r="D19" s="32"/>
      <c r="E19" s="41">
        <v>5272.5</v>
      </c>
      <c r="F19" s="32"/>
      <c r="G19" s="30">
        <v>8000</v>
      </c>
      <c r="H19" s="10"/>
      <c r="I19" s="51">
        <v>10000</v>
      </c>
    </row>
    <row r="20" ht="15" customHeight="1">
      <c r="A20" s="26"/>
      <c r="B20" s="26"/>
      <c r="C20" t="s" s="43">
        <v>21</v>
      </c>
      <c r="D20" s="32"/>
      <c r="E20" s="41">
        <v>-3122.76</v>
      </c>
      <c r="F20" s="32"/>
      <c r="G20" s="30">
        <v>-1500</v>
      </c>
      <c r="H20" s="10"/>
      <c r="I20" s="52">
        <v>-2000</v>
      </c>
    </row>
    <row r="21" ht="15" customHeight="1">
      <c r="A21" s="26"/>
      <c r="B21" t="s" s="25">
        <v>22</v>
      </c>
      <c r="C21" s="27"/>
      <c r="D21" s="32"/>
      <c r="E21" s="41"/>
      <c r="F21" s="32"/>
      <c r="G21" s="30"/>
      <c r="H21" s="10"/>
      <c r="I21" s="50"/>
    </row>
    <row r="22" ht="15" customHeight="1">
      <c r="A22" s="26"/>
      <c r="B22" s="26"/>
      <c r="C22" t="s" s="43">
        <v>23</v>
      </c>
      <c r="D22" s="32"/>
      <c r="E22" s="41">
        <v>0</v>
      </c>
      <c r="F22" s="32"/>
      <c r="G22" s="53"/>
      <c r="H22" s="10"/>
      <c r="I22" s="52">
        <v>15000</v>
      </c>
    </row>
    <row r="23" ht="15" customHeight="1">
      <c r="A23" s="26"/>
      <c r="B23" s="26"/>
      <c r="C23" t="s" s="43">
        <v>24</v>
      </c>
      <c r="D23" s="32"/>
      <c r="E23" s="41">
        <v>0</v>
      </c>
      <c r="F23" s="32"/>
      <c r="G23" s="53"/>
      <c r="H23" s="10"/>
      <c r="I23" s="52">
        <v>-5000</v>
      </c>
    </row>
    <row r="24" ht="15" customHeight="1">
      <c r="A24" s="26"/>
      <c r="B24" t="s" s="25">
        <v>25</v>
      </c>
      <c r="C24" s="27"/>
      <c r="D24" s="32"/>
      <c r="E24" s="41"/>
      <c r="F24" s="32"/>
      <c r="G24" s="30"/>
      <c r="H24" s="10"/>
      <c r="I24" s="50"/>
    </row>
    <row r="25" ht="15" customHeight="1">
      <c r="A25" s="26"/>
      <c r="B25" s="26"/>
      <c r="C25" t="s" s="43">
        <v>26</v>
      </c>
      <c r="D25" s="32"/>
      <c r="E25" s="41">
        <v>0</v>
      </c>
      <c r="F25" s="32"/>
      <c r="G25" s="30"/>
      <c r="H25" s="10"/>
      <c r="I25" t="s" s="54">
        <v>27</v>
      </c>
    </row>
    <row r="26" ht="15" customHeight="1">
      <c r="A26" s="26"/>
      <c r="B26" s="26"/>
      <c r="C26" t="s" s="43">
        <v>28</v>
      </c>
      <c r="D26" s="32"/>
      <c r="E26" s="41">
        <v>0</v>
      </c>
      <c r="F26" s="32"/>
      <c r="G26" s="30"/>
      <c r="H26" s="10"/>
      <c r="I26" t="s" s="54">
        <v>27</v>
      </c>
    </row>
    <row r="27" ht="15" customHeight="1">
      <c r="A27" s="26"/>
      <c r="B27" t="s" s="25">
        <v>29</v>
      </c>
      <c r="C27" s="27"/>
      <c r="D27" s="32"/>
      <c r="E27" s="41"/>
      <c r="F27" s="32"/>
      <c r="G27" s="30"/>
      <c r="H27" s="10"/>
      <c r="I27" s="50"/>
    </row>
    <row r="28" ht="15" customHeight="1">
      <c r="A28" s="26"/>
      <c r="B28" s="26"/>
      <c r="C28" t="s" s="43">
        <v>30</v>
      </c>
      <c r="D28" s="32"/>
      <c r="E28" s="41">
        <v>0</v>
      </c>
      <c r="F28" s="32"/>
      <c r="G28" s="30">
        <v>250</v>
      </c>
      <c r="H28" s="10"/>
      <c r="I28" s="50">
        <v>250</v>
      </c>
    </row>
    <row r="29" ht="15" customHeight="1">
      <c r="A29" s="26"/>
      <c r="B29" s="26"/>
      <c r="C29" t="s" s="43">
        <v>31</v>
      </c>
      <c r="D29" s="32"/>
      <c r="E29" s="41">
        <v>0</v>
      </c>
      <c r="F29" s="32"/>
      <c r="G29" s="30">
        <v>-500</v>
      </c>
      <c r="H29" s="10"/>
      <c r="I29" s="52">
        <v>-500</v>
      </c>
    </row>
    <row r="30" ht="15" customHeight="1">
      <c r="A30" s="26"/>
      <c r="B30" t="s" s="25">
        <v>32</v>
      </c>
      <c r="C30" s="27"/>
      <c r="D30" s="32"/>
      <c r="E30" s="41"/>
      <c r="F30" s="32"/>
      <c r="G30" s="30"/>
      <c r="H30" s="10"/>
      <c r="I30" s="50"/>
    </row>
    <row r="31" ht="15" customHeight="1">
      <c r="A31" s="26"/>
      <c r="B31" s="26"/>
      <c r="C31" t="s" s="43">
        <v>33</v>
      </c>
      <c r="D31" s="32"/>
      <c r="E31" s="41">
        <v>0</v>
      </c>
      <c r="F31" s="32"/>
      <c r="G31" s="30"/>
      <c r="H31" s="10"/>
      <c r="I31" t="s" s="54">
        <v>27</v>
      </c>
    </row>
    <row r="32" ht="15" customHeight="1">
      <c r="A32" s="26"/>
      <c r="B32" s="26"/>
      <c r="C32" t="s" s="43">
        <v>34</v>
      </c>
      <c r="D32" s="32"/>
      <c r="E32" s="41">
        <v>0</v>
      </c>
      <c r="F32" s="32"/>
      <c r="G32" s="30"/>
      <c r="H32" s="10"/>
      <c r="I32" t="s" s="54">
        <v>27</v>
      </c>
    </row>
    <row r="33" ht="15" customHeight="1">
      <c r="A33" s="26"/>
      <c r="B33" t="s" s="25">
        <v>35</v>
      </c>
      <c r="C33" s="13"/>
      <c r="D33" s="32"/>
      <c r="E33" s="41"/>
      <c r="F33" s="32"/>
      <c r="G33" s="30"/>
      <c r="H33" s="10"/>
      <c r="I33" s="54"/>
    </row>
    <row r="34" ht="15" customHeight="1">
      <c r="A34" s="26"/>
      <c r="B34" s="26"/>
      <c r="C34" t="s" s="43">
        <v>36</v>
      </c>
      <c r="D34" s="32"/>
      <c r="E34" s="41">
        <v>691.98</v>
      </c>
      <c r="F34" s="32"/>
      <c r="G34" s="30">
        <v>700</v>
      </c>
      <c r="H34" s="10"/>
      <c r="I34" s="54"/>
    </row>
    <row r="35" ht="15" customHeight="1">
      <c r="A35" s="26"/>
      <c r="B35" t="s" s="25">
        <v>37</v>
      </c>
      <c r="C35" s="13"/>
      <c r="D35" s="32"/>
      <c r="E35" s="41"/>
      <c r="F35" s="32"/>
      <c r="G35" s="30"/>
      <c r="H35" s="10"/>
      <c r="I35" s="54"/>
    </row>
    <row r="36" ht="15" customHeight="1">
      <c r="A36" s="26"/>
      <c r="B36" s="26"/>
      <c r="C36" t="s" s="43">
        <v>38</v>
      </c>
      <c r="D36" s="32"/>
      <c r="E36" s="41"/>
      <c r="F36" s="32"/>
      <c r="G36" s="30">
        <v>8000</v>
      </c>
      <c r="H36" s="10"/>
      <c r="I36" s="54"/>
    </row>
    <row r="37" ht="15" customHeight="1">
      <c r="A37" s="26"/>
      <c r="B37" s="26"/>
      <c r="C37" t="s" s="43">
        <v>39</v>
      </c>
      <c r="D37" s="32"/>
      <c r="E37" s="41"/>
      <c r="F37" s="32"/>
      <c r="G37" s="30">
        <v>-500</v>
      </c>
      <c r="H37" s="10"/>
      <c r="I37" s="54"/>
    </row>
    <row r="38" ht="15" customHeight="1">
      <c r="A38" s="26"/>
      <c r="B38" t="s" s="25">
        <v>40</v>
      </c>
      <c r="C38" s="27"/>
      <c r="D38" s="32"/>
      <c r="E38" s="41">
        <v>0</v>
      </c>
      <c r="F38" s="32"/>
      <c r="G38" s="30"/>
      <c r="H38" s="10"/>
      <c r="I38" s="55">
        <v>0</v>
      </c>
    </row>
    <row r="39" ht="15" customHeight="1">
      <c r="A39" s="26"/>
      <c r="B39" t="s" s="25">
        <v>41</v>
      </c>
      <c r="C39" s="27"/>
      <c r="D39" s="32"/>
      <c r="E39" s="41">
        <v>0</v>
      </c>
      <c r="F39" s="32"/>
      <c r="G39" s="30"/>
      <c r="H39" s="10"/>
      <c r="I39" s="55">
        <v>500</v>
      </c>
    </row>
    <row r="40" ht="15" customHeight="1">
      <c r="A40" s="26"/>
      <c r="B40" t="s" s="25">
        <v>42</v>
      </c>
      <c r="C40" s="13"/>
      <c r="D40" s="32"/>
      <c r="E40" s="41">
        <v>1731.29</v>
      </c>
      <c r="F40" s="32"/>
      <c r="G40" s="30">
        <v>1500</v>
      </c>
      <c r="H40" s="10"/>
      <c r="I40" s="55">
        <v>1500</v>
      </c>
    </row>
    <row r="41" ht="15" customHeight="1">
      <c r="A41" s="26"/>
      <c r="B41" t="s" s="25">
        <v>43</v>
      </c>
      <c r="C41" s="27"/>
      <c r="D41" s="42"/>
      <c r="E41" s="33">
        <f>820.8+3290+248.09+106.35+144+160</f>
        <v>4769.240000000001</v>
      </c>
      <c r="F41" s="42"/>
      <c r="G41" s="56">
        <f>5000</f>
        <v>5000</v>
      </c>
      <c r="H41" s="57">
        <v>17500</v>
      </c>
      <c r="I41" s="58">
        <v>2000</v>
      </c>
    </row>
    <row r="42" ht="13" customHeight="1">
      <c r="A42" s="26"/>
      <c r="B42" s="26"/>
      <c r="C42" s="27"/>
      <c r="D42" s="44"/>
      <c r="E42" s="45">
        <f>SUM(E16:E41)</f>
        <v>39858.010000000009</v>
      </c>
      <c r="F42" s="44"/>
      <c r="G42" s="59">
        <f>SUM(G16:G41)</f>
        <v>40950</v>
      </c>
      <c r="H42" s="60">
        <f>SUM(H16:H41)</f>
        <v>17500</v>
      </c>
      <c r="I42" s="60">
        <f>SUM(I16:I41)</f>
        <v>41750</v>
      </c>
    </row>
    <row r="43" ht="15" customHeight="1">
      <c r="A43" s="26"/>
      <c r="B43" s="26"/>
      <c r="C43" s="27"/>
      <c r="D43" s="61"/>
      <c r="E43" s="62"/>
      <c r="F43" s="61"/>
      <c r="G43" s="34"/>
      <c r="H43" s="63"/>
      <c r="I43" s="64"/>
    </row>
    <row r="44" ht="13" customHeight="1">
      <c r="A44" t="s" s="25">
        <v>44</v>
      </c>
      <c r="B44" s="26"/>
      <c r="C44" s="27"/>
      <c r="D44" s="61"/>
      <c r="E44" s="62">
        <f>E12+E42-E8</f>
        <v>48908.030000000013</v>
      </c>
      <c r="F44" s="44"/>
      <c r="G44" s="65">
        <f>G12+G42</f>
        <v>48610</v>
      </c>
      <c r="H44" s="66">
        <f>H12+H42</f>
        <v>25820</v>
      </c>
      <c r="I44" s="66">
        <f>I12+I42</f>
        <v>50070</v>
      </c>
    </row>
    <row r="45" ht="15" customHeight="1">
      <c r="A45" s="10"/>
      <c r="B45" s="26"/>
      <c r="C45" s="67"/>
      <c r="D45" s="68"/>
      <c r="E45" s="69"/>
      <c r="F45" s="68"/>
      <c r="G45" s="38"/>
      <c r="H45" s="31"/>
      <c r="I45" s="49"/>
    </row>
    <row r="46" ht="15" customHeight="1">
      <c r="A46" t="s" s="25">
        <v>45</v>
      </c>
      <c r="B46" s="26"/>
      <c r="C46" s="27"/>
      <c r="D46" s="70"/>
      <c r="E46" s="71"/>
      <c r="F46" s="70"/>
      <c r="G46" s="30"/>
      <c r="H46" s="10"/>
      <c r="I46" s="50"/>
    </row>
    <row r="47" ht="14" customHeight="1">
      <c r="A47" s="26"/>
      <c r="B47" t="s" s="25">
        <v>46</v>
      </c>
      <c r="C47" s="27"/>
      <c r="D47" s="32"/>
      <c r="E47" s="41">
        <v>232.5</v>
      </c>
      <c r="F47" s="32"/>
      <c r="G47" s="72">
        <v>500</v>
      </c>
      <c r="H47" s="73">
        <v>500</v>
      </c>
      <c r="I47" s="50">
        <v>500</v>
      </c>
    </row>
    <row r="48" ht="14" customHeight="1">
      <c r="A48" s="26"/>
      <c r="B48" t="s" s="25">
        <v>47</v>
      </c>
      <c r="C48" s="27"/>
      <c r="D48" s="32"/>
      <c r="E48" s="41">
        <v>0</v>
      </c>
      <c r="F48" s="32"/>
      <c r="G48" s="72">
        <v>50</v>
      </c>
      <c r="H48" s="73">
        <v>50</v>
      </c>
      <c r="I48" s="50">
        <v>50</v>
      </c>
    </row>
    <row r="49" ht="14" customHeight="1">
      <c r="A49" s="26"/>
      <c r="B49" t="s" s="25">
        <v>48</v>
      </c>
      <c r="C49" s="27"/>
      <c r="D49" s="32"/>
      <c r="E49" s="41">
        <v>0</v>
      </c>
      <c r="F49" s="32"/>
      <c r="G49" s="72">
        <v>500</v>
      </c>
      <c r="H49" s="73">
        <v>500</v>
      </c>
      <c r="I49" s="50">
        <v>500</v>
      </c>
    </row>
    <row r="50" ht="14" customHeight="1">
      <c r="A50" s="26"/>
      <c r="B50" t="s" s="25">
        <v>49</v>
      </c>
      <c r="C50" s="27"/>
      <c r="D50" s="32"/>
      <c r="E50" s="41">
        <v>0</v>
      </c>
      <c r="F50" s="32"/>
      <c r="G50" s="72">
        <v>250</v>
      </c>
      <c r="H50" s="73">
        <v>250</v>
      </c>
      <c r="I50" s="50">
        <v>250</v>
      </c>
    </row>
    <row r="51" ht="14" customHeight="1">
      <c r="A51" s="26"/>
      <c r="B51" t="s" s="25">
        <v>50</v>
      </c>
      <c r="C51" s="27"/>
      <c r="D51" s="32"/>
      <c r="E51" s="41">
        <v>0</v>
      </c>
      <c r="F51" s="32"/>
      <c r="G51" s="74"/>
      <c r="H51" s="73">
        <v>400</v>
      </c>
      <c r="I51" s="50">
        <v>400</v>
      </c>
    </row>
    <row r="52" ht="14" customHeight="1">
      <c r="A52" s="26"/>
      <c r="B52" t="s" s="25">
        <v>51</v>
      </c>
      <c r="C52" s="27"/>
      <c r="D52" s="32"/>
      <c r="E52" s="41">
        <v>0</v>
      </c>
      <c r="F52" s="32"/>
      <c r="G52" s="72">
        <v>750</v>
      </c>
      <c r="H52" s="73">
        <v>750</v>
      </c>
      <c r="I52" s="50">
        <v>750</v>
      </c>
    </row>
    <row r="53" ht="14" customHeight="1">
      <c r="A53" s="26"/>
      <c r="B53" t="s" s="25">
        <v>52</v>
      </c>
      <c r="C53" s="27"/>
      <c r="D53" s="32"/>
      <c r="E53" s="41">
        <v>79.5</v>
      </c>
      <c r="F53" s="32"/>
      <c r="G53" s="72">
        <v>200</v>
      </c>
      <c r="H53" s="73">
        <v>300</v>
      </c>
      <c r="I53" s="50">
        <v>300</v>
      </c>
    </row>
    <row r="54" ht="14" customHeight="1">
      <c r="A54" s="26"/>
      <c r="B54" t="s" s="25">
        <v>53</v>
      </c>
      <c r="C54" s="27"/>
      <c r="D54" s="32"/>
      <c r="E54" s="41">
        <v>0</v>
      </c>
      <c r="F54" s="32"/>
      <c r="G54" s="75"/>
      <c r="H54" t="s" s="76">
        <v>27</v>
      </c>
      <c r="I54" t="s" s="54">
        <v>27</v>
      </c>
    </row>
    <row r="55" ht="14" customHeight="1">
      <c r="A55" s="26"/>
      <c r="B55" t="s" s="25">
        <v>54</v>
      </c>
      <c r="C55" s="27"/>
      <c r="D55" s="42"/>
      <c r="E55" s="33">
        <v>0</v>
      </c>
      <c r="F55" s="42"/>
      <c r="G55" s="77">
        <v>100</v>
      </c>
      <c r="H55" s="78">
        <v>100</v>
      </c>
      <c r="I55" s="64">
        <v>100</v>
      </c>
    </row>
    <row r="56" ht="14" customHeight="1">
      <c r="A56" s="26"/>
      <c r="B56" s="26"/>
      <c r="C56" s="27"/>
      <c r="D56" s="44"/>
      <c r="E56" s="45">
        <f>SUM(E47:E55)</f>
        <v>312</v>
      </c>
      <c r="F56" s="44"/>
      <c r="G56" s="79">
        <f>SUM(G47:G55)</f>
        <v>2350</v>
      </c>
      <c r="H56" s="80">
        <f>SUM(H47:H55)</f>
        <v>2850</v>
      </c>
      <c r="I56" s="81">
        <f>SUM(I47:I55)</f>
        <v>2850</v>
      </c>
    </row>
    <row r="57" ht="14" customHeight="1">
      <c r="A57" s="26"/>
      <c r="B57" s="26"/>
      <c r="C57" s="27"/>
      <c r="D57" s="48"/>
      <c r="E57" s="37"/>
      <c r="F57" s="48"/>
      <c r="G57" s="82"/>
      <c r="H57" s="83"/>
      <c r="I57" s="84"/>
    </row>
    <row r="58" ht="14" customHeight="1">
      <c r="A58" s="26"/>
      <c r="B58" t="s" s="25">
        <v>55</v>
      </c>
      <c r="C58" s="27"/>
      <c r="D58" s="32"/>
      <c r="E58" s="41"/>
      <c r="F58" s="32"/>
      <c r="G58" s="72"/>
      <c r="H58" s="73"/>
      <c r="I58" s="85"/>
    </row>
    <row r="59" ht="14" customHeight="1">
      <c r="A59" s="26"/>
      <c r="B59" s="26"/>
      <c r="C59" t="s" s="43">
        <v>56</v>
      </c>
      <c r="D59" s="32"/>
      <c r="E59" s="41">
        <v>773.12</v>
      </c>
      <c r="F59" s="32"/>
      <c r="G59" s="72">
        <v>800</v>
      </c>
      <c r="H59" s="73">
        <v>800</v>
      </c>
      <c r="I59" s="50">
        <v>800</v>
      </c>
    </row>
    <row r="60" ht="14" customHeight="1">
      <c r="A60" s="26"/>
      <c r="B60" s="26"/>
      <c r="C60" t="s" s="43">
        <v>57</v>
      </c>
      <c r="D60" s="32"/>
      <c r="E60" s="41">
        <v>1310.33</v>
      </c>
      <c r="F60" s="32"/>
      <c r="G60" s="74"/>
      <c r="H60" s="73">
        <v>3000</v>
      </c>
      <c r="I60" s="50">
        <v>3000</v>
      </c>
    </row>
    <row r="61" ht="14" customHeight="1">
      <c r="A61" s="26"/>
      <c r="B61" s="26"/>
      <c r="C61" t="s" s="43">
        <v>58</v>
      </c>
      <c r="D61" s="32"/>
      <c r="E61" s="41">
        <v>0</v>
      </c>
      <c r="F61" s="32"/>
      <c r="G61" s="74"/>
      <c r="H61" s="73">
        <v>3000</v>
      </c>
      <c r="I61" s="50">
        <v>3000</v>
      </c>
    </row>
    <row r="62" ht="14" customHeight="1">
      <c r="A62" s="26"/>
      <c r="B62" s="26"/>
      <c r="C62" t="s" s="43">
        <v>59</v>
      </c>
      <c r="D62" s="32"/>
      <c r="E62" s="41">
        <v>0</v>
      </c>
      <c r="F62" s="32"/>
      <c r="G62" s="72">
        <v>300</v>
      </c>
      <c r="H62" s="73">
        <v>300</v>
      </c>
      <c r="I62" s="50">
        <v>300</v>
      </c>
    </row>
    <row r="63" ht="14" customHeight="1">
      <c r="A63" s="26"/>
      <c r="B63" s="26"/>
      <c r="C63" t="s" s="43">
        <v>60</v>
      </c>
      <c r="D63" s="32"/>
      <c r="E63" s="41">
        <v>0</v>
      </c>
      <c r="F63" s="32"/>
      <c r="G63" s="72">
        <v>1000</v>
      </c>
      <c r="H63" s="73">
        <v>1000</v>
      </c>
      <c r="I63" s="50">
        <v>1000</v>
      </c>
    </row>
    <row r="64" ht="14" customHeight="1">
      <c r="A64" s="26"/>
      <c r="B64" s="27"/>
      <c r="C64" t="s" s="86">
        <v>61</v>
      </c>
      <c r="D64" s="32"/>
      <c r="E64" s="33"/>
      <c r="F64" s="32"/>
      <c r="G64" s="77">
        <v>1000</v>
      </c>
      <c r="H64" s="78">
        <v>1000</v>
      </c>
      <c r="I64" s="64"/>
    </row>
    <row r="65" ht="14" customHeight="1">
      <c r="A65" s="26"/>
      <c r="B65" s="27"/>
      <c r="C65" t="s" s="86">
        <v>62</v>
      </c>
      <c r="D65" s="32"/>
      <c r="E65" s="45"/>
      <c r="F65" s="32"/>
      <c r="G65" s="87">
        <v>5000</v>
      </c>
      <c r="H65" s="88"/>
      <c r="I65" s="47"/>
    </row>
    <row r="66" ht="14" customHeight="1">
      <c r="A66" s="26"/>
      <c r="B66" s="27"/>
      <c r="C66" t="s" s="86">
        <v>63</v>
      </c>
      <c r="D66" s="42"/>
      <c r="E66" s="45"/>
      <c r="F66" s="42"/>
      <c r="G66" s="87">
        <v>200</v>
      </c>
      <c r="H66" s="88"/>
      <c r="I66" s="47"/>
    </row>
    <row r="67" ht="14" customHeight="1">
      <c r="A67" s="26"/>
      <c r="B67" t="s" s="25">
        <v>64</v>
      </c>
      <c r="C67" s="27"/>
      <c r="D67" s="44"/>
      <c r="E67" s="45">
        <f>SUM(E59:E63)</f>
        <v>2083.45</v>
      </c>
      <c r="F67" s="44"/>
      <c r="G67" s="87">
        <f>SUM(G59:G64)+G66+G65</f>
        <v>8300</v>
      </c>
      <c r="H67" s="88">
        <f>SUM(H59:H64)</f>
        <v>9100</v>
      </c>
      <c r="I67" s="81">
        <f>SUM(I59:I63)</f>
        <v>8100</v>
      </c>
    </row>
    <row r="68" ht="14" customHeight="1">
      <c r="A68" s="26"/>
      <c r="B68" s="26"/>
      <c r="C68" s="27"/>
      <c r="D68" s="68"/>
      <c r="E68" s="89"/>
      <c r="F68" s="68"/>
      <c r="G68" s="82"/>
      <c r="H68" s="83"/>
      <c r="I68" s="49"/>
    </row>
    <row r="69" ht="14" customHeight="1">
      <c r="A69" s="26"/>
      <c r="B69" t="s" s="25">
        <v>65</v>
      </c>
      <c r="C69" s="27"/>
      <c r="D69" s="32"/>
      <c r="E69" s="41"/>
      <c r="F69" s="32"/>
      <c r="G69" s="72"/>
      <c r="H69" s="73"/>
      <c r="I69" s="50"/>
    </row>
    <row r="70" ht="14" customHeight="1">
      <c r="A70" s="26"/>
      <c r="B70" s="26"/>
      <c r="C70" t="s" s="43">
        <v>66</v>
      </c>
      <c r="D70" s="32"/>
      <c r="E70" s="41">
        <v>0</v>
      </c>
      <c r="F70" s="32"/>
      <c r="G70" s="72">
        <v>300</v>
      </c>
      <c r="H70" s="73">
        <v>300</v>
      </c>
      <c r="I70" s="50">
        <v>300</v>
      </c>
    </row>
    <row r="71" ht="14" customHeight="1">
      <c r="A71" s="26"/>
      <c r="B71" s="26"/>
      <c r="C71" t="s" s="43">
        <v>67</v>
      </c>
      <c r="D71" s="32"/>
      <c r="E71" s="41">
        <v>0</v>
      </c>
      <c r="F71" s="32"/>
      <c r="G71" s="72">
        <v>1000</v>
      </c>
      <c r="H71" s="73">
        <v>1000</v>
      </c>
      <c r="I71" s="50">
        <v>1000</v>
      </c>
    </row>
    <row r="72" ht="14" customHeight="1">
      <c r="A72" s="26"/>
      <c r="B72" s="26"/>
      <c r="C72" t="s" s="43">
        <v>68</v>
      </c>
      <c r="D72" s="32"/>
      <c r="E72" s="41">
        <v>0</v>
      </c>
      <c r="F72" s="32"/>
      <c r="G72" s="72">
        <v>300</v>
      </c>
      <c r="H72" s="73">
        <v>400</v>
      </c>
      <c r="I72" s="50">
        <v>150</v>
      </c>
    </row>
    <row r="73" ht="14" customHeight="1">
      <c r="A73" s="26"/>
      <c r="B73" s="26"/>
      <c r="C73" t="s" s="43">
        <v>69</v>
      </c>
      <c r="D73" s="32"/>
      <c r="E73" s="41">
        <v>0</v>
      </c>
      <c r="F73" s="32"/>
      <c r="G73" s="72">
        <v>500</v>
      </c>
      <c r="H73" s="73">
        <v>500</v>
      </c>
      <c r="I73" s="50">
        <v>500</v>
      </c>
    </row>
    <row r="74" ht="14" customHeight="1">
      <c r="A74" s="26"/>
      <c r="B74" s="26"/>
      <c r="C74" t="s" s="43">
        <v>70</v>
      </c>
      <c r="D74" s="32"/>
      <c r="E74" s="41">
        <v>0</v>
      </c>
      <c r="F74" s="32"/>
      <c r="G74" s="75"/>
      <c r="H74" t="s" s="76">
        <v>27</v>
      </c>
      <c r="I74" t="s" s="54">
        <v>27</v>
      </c>
    </row>
    <row r="75" ht="14" customHeight="1">
      <c r="A75" s="26"/>
      <c r="B75" s="26"/>
      <c r="C75" t="s" s="43">
        <v>71</v>
      </c>
      <c r="D75" s="32"/>
      <c r="E75" s="41">
        <v>0</v>
      </c>
      <c r="F75" s="32"/>
      <c r="G75" s="72">
        <v>300</v>
      </c>
      <c r="H75" s="73">
        <v>500</v>
      </c>
      <c r="I75" s="50">
        <v>500</v>
      </c>
    </row>
    <row r="76" ht="14" customHeight="1">
      <c r="A76" s="26"/>
      <c r="B76" s="26"/>
      <c r="C76" t="s" s="43">
        <v>72</v>
      </c>
      <c r="D76" s="32"/>
      <c r="E76" s="41">
        <v>955.8099999999999</v>
      </c>
      <c r="F76" s="32"/>
      <c r="G76" s="72">
        <v>1000</v>
      </c>
      <c r="H76" s="73">
        <v>1000</v>
      </c>
      <c r="I76" s="50">
        <v>1000</v>
      </c>
    </row>
    <row r="77" ht="14" customHeight="1">
      <c r="A77" s="26"/>
      <c r="B77" s="26"/>
      <c r="C77" t="s" s="43">
        <v>73</v>
      </c>
      <c r="D77" s="32"/>
      <c r="E77" s="41">
        <v>224</v>
      </c>
      <c r="F77" s="32"/>
      <c r="G77" s="72">
        <v>750</v>
      </c>
      <c r="H77" s="73">
        <v>750</v>
      </c>
      <c r="I77" s="50">
        <v>750</v>
      </c>
    </row>
    <row r="78" ht="14" customHeight="1">
      <c r="A78" s="26"/>
      <c r="B78" s="26"/>
      <c r="C78" t="s" s="43">
        <v>74</v>
      </c>
      <c r="D78" s="32"/>
      <c r="E78" s="41">
        <v>0</v>
      </c>
      <c r="F78" s="32"/>
      <c r="G78" s="72">
        <v>1654</v>
      </c>
      <c r="H78" s="73">
        <v>0</v>
      </c>
      <c r="I78" s="50">
        <v>1500</v>
      </c>
    </row>
    <row r="79" ht="14" customHeight="1">
      <c r="A79" s="26"/>
      <c r="B79" s="26"/>
      <c r="C79" t="s" s="43">
        <v>75</v>
      </c>
      <c r="D79" s="32"/>
      <c r="E79" s="41">
        <v>0</v>
      </c>
      <c r="F79" s="32"/>
      <c r="G79" s="72">
        <v>900</v>
      </c>
      <c r="H79" s="73">
        <v>900</v>
      </c>
      <c r="I79" s="50">
        <v>900</v>
      </c>
    </row>
    <row r="80" ht="14" customHeight="1">
      <c r="A80" s="26"/>
      <c r="B80" s="26"/>
      <c r="C80" t="s" s="43">
        <v>76</v>
      </c>
      <c r="D80" s="32"/>
      <c r="E80" s="41">
        <v>0</v>
      </c>
      <c r="F80" s="32"/>
      <c r="G80" s="72">
        <v>1000</v>
      </c>
      <c r="H80" s="73">
        <v>1000</v>
      </c>
      <c r="I80" s="50">
        <v>750</v>
      </c>
    </row>
    <row r="81" ht="14" customHeight="1">
      <c r="A81" s="26"/>
      <c r="B81" s="26"/>
      <c r="C81" t="s" s="43">
        <v>77</v>
      </c>
      <c r="D81" s="32"/>
      <c r="E81" s="41">
        <v>0</v>
      </c>
      <c r="F81" s="32"/>
      <c r="G81" s="75"/>
      <c r="H81" t="s" s="76">
        <v>27</v>
      </c>
      <c r="I81" t="s" s="54">
        <v>27</v>
      </c>
    </row>
    <row r="82" ht="14" customHeight="1">
      <c r="A82" s="26"/>
      <c r="B82" s="26"/>
      <c r="C82" t="s" s="43">
        <v>78</v>
      </c>
      <c r="D82" s="32"/>
      <c r="E82" s="41">
        <v>0</v>
      </c>
      <c r="F82" s="32"/>
      <c r="G82" s="90">
        <v>6000</v>
      </c>
      <c r="H82" t="s" s="76">
        <v>27</v>
      </c>
      <c r="I82" t="s" s="54">
        <v>27</v>
      </c>
    </row>
    <row r="83" ht="14" customHeight="1">
      <c r="A83" s="26"/>
      <c r="B83" s="26"/>
      <c r="C83" t="s" s="43">
        <v>79</v>
      </c>
      <c r="D83" s="32"/>
      <c r="E83" s="41">
        <v>0</v>
      </c>
      <c r="F83" s="32"/>
      <c r="G83" s="90">
        <v>400</v>
      </c>
      <c r="H83" s="91">
        <v>400</v>
      </c>
      <c r="I83" s="55">
        <v>400</v>
      </c>
    </row>
    <row r="84" ht="14" customHeight="1">
      <c r="A84" s="26"/>
      <c r="B84" s="26"/>
      <c r="C84" t="s" s="43">
        <v>80</v>
      </c>
      <c r="D84" s="32"/>
      <c r="E84" s="41">
        <v>0</v>
      </c>
      <c r="F84" s="32"/>
      <c r="G84" s="72">
        <v>50</v>
      </c>
      <c r="H84" s="73">
        <v>50</v>
      </c>
      <c r="I84" s="50">
        <v>50</v>
      </c>
    </row>
    <row r="85" ht="14" customHeight="1">
      <c r="A85" s="26"/>
      <c r="B85" s="27"/>
      <c r="C85" t="s" s="86">
        <v>81</v>
      </c>
      <c r="D85" s="32"/>
      <c r="E85" s="41"/>
      <c r="F85" s="32"/>
      <c r="G85" s="72">
        <v>25000</v>
      </c>
      <c r="H85" s="73"/>
      <c r="I85" s="50"/>
    </row>
    <row r="86" ht="14" customHeight="1">
      <c r="A86" s="26"/>
      <c r="B86" s="27"/>
      <c r="C86" t="s" s="86">
        <v>82</v>
      </c>
      <c r="D86" s="32"/>
      <c r="E86" s="41"/>
      <c r="F86" s="32"/>
      <c r="G86" s="72">
        <v>1000</v>
      </c>
      <c r="H86" s="73">
        <v>1000</v>
      </c>
      <c r="I86" s="50"/>
    </row>
    <row r="87" ht="14" customHeight="1">
      <c r="A87" s="26"/>
      <c r="B87" s="26"/>
      <c r="C87" s="27"/>
      <c r="D87" s="42"/>
      <c r="E87" s="33"/>
      <c r="F87" s="42"/>
      <c r="G87" s="77"/>
      <c r="H87" s="78"/>
      <c r="I87" s="64"/>
    </row>
    <row r="88" ht="14" customHeight="1">
      <c r="A88" s="26"/>
      <c r="B88" t="s" s="25">
        <v>83</v>
      </c>
      <c r="C88" s="27"/>
      <c r="D88" s="44"/>
      <c r="E88" s="45">
        <f>SUM(E70:E82)</f>
        <v>1179.81</v>
      </c>
      <c r="F88" s="44"/>
      <c r="G88" s="79">
        <f>SUM(G70:G86)</f>
        <v>40154</v>
      </c>
      <c r="H88" s="80">
        <f>SUM(H70:H86)</f>
        <v>7800</v>
      </c>
      <c r="I88" s="81">
        <f>SUM(I70:I84)</f>
        <v>7800</v>
      </c>
    </row>
    <row r="89" ht="14" customHeight="1">
      <c r="A89" s="26"/>
      <c r="B89" s="26"/>
      <c r="C89" s="27"/>
      <c r="D89" s="68"/>
      <c r="E89" s="89"/>
      <c r="F89" s="68"/>
      <c r="G89" s="82"/>
      <c r="H89" s="83"/>
      <c r="I89" s="49"/>
    </row>
    <row r="90" ht="14" customHeight="1">
      <c r="A90" s="26"/>
      <c r="B90" t="s" s="25">
        <v>84</v>
      </c>
      <c r="C90" s="27"/>
      <c r="D90" s="32"/>
      <c r="E90" s="41"/>
      <c r="F90" s="32"/>
      <c r="G90" s="72"/>
      <c r="H90" s="73"/>
      <c r="I90" s="50"/>
    </row>
    <row r="91" ht="14" customHeight="1">
      <c r="A91" s="26"/>
      <c r="B91" s="26"/>
      <c r="C91" t="s" s="43">
        <v>85</v>
      </c>
      <c r="D91" s="42"/>
      <c r="E91" s="33">
        <v>1725.71</v>
      </c>
      <c r="F91" s="42"/>
      <c r="G91" s="77">
        <v>4000</v>
      </c>
      <c r="H91" s="78">
        <v>3800</v>
      </c>
      <c r="I91" s="64">
        <v>3800</v>
      </c>
    </row>
    <row r="92" ht="14" customHeight="1">
      <c r="A92" s="26"/>
      <c r="B92" t="s" s="25">
        <v>86</v>
      </c>
      <c r="C92" s="27"/>
      <c r="D92" s="44"/>
      <c r="E92" s="45">
        <f>SUM(E91:E91)</f>
        <v>1725.71</v>
      </c>
      <c r="F92" s="44"/>
      <c r="G92" s="87">
        <v>4000</v>
      </c>
      <c r="H92" s="88">
        <f>SUM(H91:H91)</f>
        <v>3800</v>
      </c>
      <c r="I92" s="81">
        <f>SUM(I91:I91)</f>
        <v>3800</v>
      </c>
    </row>
    <row r="93" ht="15" customHeight="1">
      <c r="A93" s="26"/>
      <c r="B93" s="26"/>
      <c r="C93" s="27"/>
      <c r="D93" s="68"/>
      <c r="E93" s="89"/>
      <c r="F93" s="68"/>
      <c r="G93" s="38"/>
      <c r="H93" s="31"/>
      <c r="I93" s="49"/>
    </row>
    <row r="94" ht="15" customHeight="1">
      <c r="A94" t="s" s="92">
        <v>87</v>
      </c>
      <c r="B94" s="93"/>
      <c r="C94" s="94"/>
      <c r="D94" s="95"/>
      <c r="E94" s="96">
        <f>E56+E67+E88+E92</f>
        <v>5300.969999999999</v>
      </c>
      <c r="F94" s="95"/>
      <c r="G94" s="97">
        <f>G56+G67+G88+G92</f>
        <v>54804</v>
      </c>
      <c r="H94" s="98">
        <f>H56+H67+H88+H92</f>
        <v>23550</v>
      </c>
      <c r="I94" s="99">
        <f>SUM(I92,I88,I67,I56)</f>
        <v>22550</v>
      </c>
    </row>
    <row r="95" ht="15" customHeight="1">
      <c r="A95" t="s" s="25">
        <v>88</v>
      </c>
      <c r="B95" s="10"/>
      <c r="C95" s="13"/>
      <c r="D95" s="100"/>
      <c r="E95" s="101">
        <v>2039.87</v>
      </c>
      <c r="F95" s="100"/>
      <c r="G95" s="30"/>
      <c r="H95" s="10"/>
      <c r="I95" s="64"/>
    </row>
    <row r="96" ht="25.1" customHeight="1">
      <c r="A96" t="s" s="102">
        <v>89</v>
      </c>
      <c r="B96" s="103"/>
      <c r="C96" s="104"/>
      <c r="D96" s="105"/>
      <c r="E96" s="106">
        <f>E44-E94-E95</f>
        <v>41567.190000000010</v>
      </c>
      <c r="F96" s="105"/>
      <c r="G96" s="107">
        <f>G44-G94</f>
        <v>-6194</v>
      </c>
      <c r="H96" s="108">
        <f>H44-H94</f>
        <v>2270</v>
      </c>
      <c r="I96" s="109">
        <f>I44-I94</f>
        <v>27520</v>
      </c>
    </row>
    <row r="97" ht="24.45" customHeight="1">
      <c r="A97" t="s" s="102">
        <v>90</v>
      </c>
      <c r="B97" s="103"/>
      <c r="C97" s="104"/>
      <c r="D97" s="105"/>
      <c r="E97" s="110">
        <v>38993</v>
      </c>
      <c r="F97" s="105"/>
      <c r="G97" s="111">
        <f>E98</f>
        <v>80560.19</v>
      </c>
      <c r="H97" s="112"/>
      <c r="I97" s="113"/>
    </row>
    <row r="98" ht="24.15" customHeight="1">
      <c r="A98" t="s" s="102">
        <v>91</v>
      </c>
      <c r="B98" s="103"/>
      <c r="C98" s="104"/>
      <c r="D98" s="105"/>
      <c r="E98" s="114">
        <f>E96+E97</f>
        <v>80560.19</v>
      </c>
      <c r="F98" s="105"/>
      <c r="G98" s="115">
        <f>G96+G97</f>
        <v>74366.19</v>
      </c>
      <c r="H98" s="116"/>
      <c r="I98" s="117"/>
    </row>
    <row r="99" ht="15" customHeight="1">
      <c r="A99" t="s" s="25">
        <v>92</v>
      </c>
      <c r="B99" s="26"/>
      <c r="C99" s="27"/>
      <c r="D99" s="100"/>
      <c r="E99" s="118"/>
      <c r="F99" s="100"/>
      <c r="G99" s="30"/>
      <c r="H99" s="10"/>
      <c r="I99" s="50"/>
    </row>
    <row r="100" ht="15" customHeight="1">
      <c r="A100" s="26"/>
      <c r="B100" t="s" s="25">
        <v>93</v>
      </c>
      <c r="C100" s="27"/>
      <c r="D100" s="100"/>
      <c r="E100" s="118">
        <v>-15000</v>
      </c>
      <c r="F100" s="100"/>
      <c r="G100" s="30"/>
      <c r="H100" s="10"/>
      <c r="I100" s="119"/>
    </row>
    <row r="101" ht="15" customHeight="1">
      <c r="A101" s="26"/>
      <c r="B101" t="s" s="25">
        <v>94</v>
      </c>
      <c r="C101" s="27"/>
      <c r="D101" s="100"/>
      <c r="E101" s="118"/>
      <c r="F101" s="100"/>
      <c r="G101" s="30"/>
      <c r="H101" s="10"/>
      <c r="I101" s="119"/>
    </row>
    <row r="102" ht="15" customHeight="1">
      <c r="A102" s="120"/>
      <c r="B102" t="s" s="121">
        <v>95</v>
      </c>
      <c r="C102" s="122"/>
      <c r="D102" s="123"/>
      <c r="E102" s="124">
        <v>-25000</v>
      </c>
      <c r="F102" s="123"/>
      <c r="G102" s="30"/>
      <c r="H102" s="10"/>
      <c r="I102" s="125"/>
    </row>
    <row r="103" ht="15" customHeight="1">
      <c r="A103" s="126"/>
      <c r="B103" s="126"/>
      <c r="C103" s="126"/>
      <c r="D103" s="127"/>
      <c r="E103" s="128"/>
      <c r="F103" s="127"/>
      <c r="G103" s="129"/>
      <c r="H103" s="130"/>
      <c r="I103" s="130"/>
    </row>
  </sheetData>
  <mergeCells count="7">
    <mergeCell ref="A95:C95"/>
    <mergeCell ref="B35:C35"/>
    <mergeCell ref="A3:F3"/>
    <mergeCell ref="B33:C33"/>
    <mergeCell ref="A2:F2"/>
    <mergeCell ref="B8:C8"/>
    <mergeCell ref="A1:F1"/>
  </mergeCells>
  <conditionalFormatting sqref="I5:I6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73" useFirstPageNumber="0" orientation="portrait" pageOrder="downThenOver"/>
  <headerFooter>
    <oddFooter>&amp;C&amp;"Helvetica,Regular"&amp;12&amp;K000000&amp;P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